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50E646F3-049F-41A1-9481-911E90902988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Master" sheetId="4" r:id="rId1"/>
    <sheet name="Arrear Sheet Unlock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H20" i="1"/>
  <c r="I20" i="1"/>
  <c r="O20" i="1"/>
  <c r="P20" i="1"/>
  <c r="R20" i="1"/>
  <c r="S20" i="1"/>
  <c r="U20" i="1"/>
  <c r="V20" i="1"/>
  <c r="X20" i="1"/>
  <c r="C20" i="1"/>
  <c r="D10" i="1"/>
  <c r="L10" i="1" s="1"/>
  <c r="D11" i="1"/>
  <c r="L11" i="1" s="1"/>
  <c r="D12" i="1"/>
  <c r="L12" i="1" s="1"/>
  <c r="D13" i="1"/>
  <c r="D14" i="1"/>
  <c r="D15" i="1"/>
  <c r="D9" i="1"/>
  <c r="L9" i="1" s="1"/>
  <c r="Z16" i="1"/>
  <c r="Z17" i="1"/>
  <c r="W7" i="1"/>
  <c r="W8" i="1"/>
  <c r="W9" i="1"/>
  <c r="W10" i="1"/>
  <c r="W11" i="1"/>
  <c r="W12" i="1"/>
  <c r="W13" i="1"/>
  <c r="W14" i="1"/>
  <c r="W15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Q7" i="1"/>
  <c r="Y7" i="1" s="1"/>
  <c r="Q8" i="1"/>
  <c r="Y8" i="1" s="1"/>
  <c r="Q9" i="1"/>
  <c r="Y9" i="1" s="1"/>
  <c r="Q10" i="1"/>
  <c r="Y10" i="1" s="1"/>
  <c r="Q11" i="1"/>
  <c r="Y11" i="1" s="1"/>
  <c r="Q12" i="1"/>
  <c r="Y12" i="1" s="1"/>
  <c r="Q13" i="1"/>
  <c r="Y13" i="1" s="1"/>
  <c r="Q14" i="1"/>
  <c r="Y14" i="1" s="1"/>
  <c r="Q15" i="1"/>
  <c r="Y15" i="1" s="1"/>
  <c r="K7" i="1"/>
  <c r="K8" i="1"/>
  <c r="K9" i="1"/>
  <c r="K10" i="1"/>
  <c r="K11" i="1"/>
  <c r="K12" i="1"/>
  <c r="K13" i="1"/>
  <c r="K14" i="1"/>
  <c r="K15" i="1"/>
  <c r="J7" i="1"/>
  <c r="J8" i="1"/>
  <c r="J9" i="1"/>
  <c r="J10" i="1"/>
  <c r="J11" i="1"/>
  <c r="J12" i="1"/>
  <c r="J13" i="1"/>
  <c r="J14" i="1"/>
  <c r="J15" i="1"/>
  <c r="E7" i="1"/>
  <c r="M7" i="1" s="1"/>
  <c r="E8" i="1"/>
  <c r="M8" i="1" s="1"/>
  <c r="E9" i="1"/>
  <c r="M9" i="1" s="1"/>
  <c r="E10" i="1"/>
  <c r="M10" i="1" s="1"/>
  <c r="E11" i="1"/>
  <c r="M11" i="1" s="1"/>
  <c r="E12" i="1"/>
  <c r="M12" i="1" s="1"/>
  <c r="E13" i="1"/>
  <c r="M13" i="1" s="1"/>
  <c r="E14" i="1"/>
  <c r="M14" i="1" s="1"/>
  <c r="E15" i="1"/>
  <c r="M15" i="1" s="1"/>
  <c r="D7" i="1"/>
  <c r="D8" i="1"/>
  <c r="L13" i="1" l="1"/>
  <c r="N13" i="1" s="1"/>
  <c r="F13" i="1"/>
  <c r="L14" i="1"/>
  <c r="F14" i="1"/>
  <c r="L15" i="1"/>
  <c r="N15" i="1" s="1"/>
  <c r="F15" i="1"/>
  <c r="L7" i="1"/>
  <c r="N7" i="1" s="1"/>
  <c r="F7" i="1"/>
  <c r="L8" i="1"/>
  <c r="N8" i="1" s="1"/>
  <c r="F8" i="1"/>
  <c r="N11" i="1"/>
  <c r="F10" i="1"/>
  <c r="F11" i="1"/>
  <c r="N14" i="1"/>
  <c r="N9" i="1"/>
  <c r="N12" i="1"/>
  <c r="Z12" i="1" s="1"/>
  <c r="F12" i="1"/>
  <c r="N10" i="1"/>
  <c r="F9" i="1"/>
  <c r="W18" i="1"/>
  <c r="W19" i="1"/>
  <c r="W6" i="1"/>
  <c r="W20" i="1" s="1"/>
  <c r="T6" i="1"/>
  <c r="T20" i="1" s="1"/>
  <c r="Q18" i="1"/>
  <c r="Q19" i="1"/>
  <c r="M18" i="1"/>
  <c r="M19" i="1"/>
  <c r="L18" i="1"/>
  <c r="L19" i="1"/>
  <c r="K18" i="1"/>
  <c r="K19" i="1"/>
  <c r="J18" i="1"/>
  <c r="J19" i="1"/>
  <c r="F18" i="1"/>
  <c r="F19" i="1"/>
  <c r="Q6" i="1"/>
  <c r="Y6" i="1" s="1"/>
  <c r="E6" i="1"/>
  <c r="D6" i="1"/>
  <c r="X2" i="1"/>
  <c r="Q2" i="1"/>
  <c r="H1" i="1"/>
  <c r="M2" i="1"/>
  <c r="E2" i="1"/>
  <c r="K6" i="1"/>
  <c r="K20" i="1" s="1"/>
  <c r="J6" i="1"/>
  <c r="J20" i="1" s="1"/>
  <c r="Z8" i="1" l="1"/>
  <c r="Q20" i="1"/>
  <c r="Z15" i="1"/>
  <c r="Z9" i="1"/>
  <c r="M6" i="1"/>
  <c r="M20" i="1" s="1"/>
  <c r="E20" i="1"/>
  <c r="L6" i="1"/>
  <c r="D20" i="1"/>
  <c r="Z13" i="1"/>
  <c r="Z14" i="1"/>
  <c r="Z10" i="1"/>
  <c r="Z11" i="1"/>
  <c r="Z7" i="1"/>
  <c r="Y18" i="1"/>
  <c r="N19" i="1"/>
  <c r="N18" i="1"/>
  <c r="Y19" i="1"/>
  <c r="Y20" i="1"/>
  <c r="F6" i="1"/>
  <c r="F20" i="1" s="1"/>
  <c r="L20" i="1" l="1"/>
  <c r="N6" i="1"/>
  <c r="Z19" i="1"/>
  <c r="Z18" i="1"/>
  <c r="N20" i="1" l="1"/>
  <c r="Z6" i="1"/>
  <c r="Z20" i="1" s="1"/>
</calcChain>
</file>

<file path=xl/sharedStrings.xml><?xml version="1.0" encoding="utf-8"?>
<sst xmlns="http://schemas.openxmlformats.org/spreadsheetml/2006/main" count="73" uniqueCount="58">
  <si>
    <t xml:space="preserve">  month </t>
  </si>
  <si>
    <t>due</t>
  </si>
  <si>
    <t>drawn</t>
  </si>
  <si>
    <t>SI</t>
  </si>
  <si>
    <t>I TEX</t>
  </si>
  <si>
    <t>TOTAL DED.</t>
  </si>
  <si>
    <t>D A</t>
  </si>
  <si>
    <t>H R</t>
  </si>
  <si>
    <t>TOTAL</t>
  </si>
  <si>
    <t>Due</t>
  </si>
  <si>
    <t>DED.</t>
  </si>
  <si>
    <t>Diff.</t>
  </si>
  <si>
    <t>total</t>
  </si>
  <si>
    <t xml:space="preserve">Name Of School </t>
  </si>
  <si>
    <t>To</t>
  </si>
  <si>
    <t>Post Name</t>
  </si>
  <si>
    <t>Name Of Employee</t>
  </si>
  <si>
    <t>Salary Arrear Date</t>
  </si>
  <si>
    <t>POST-</t>
  </si>
  <si>
    <t>SALARY ARREAR-</t>
  </si>
  <si>
    <t>NAME OF EMPLOYEE-</t>
  </si>
  <si>
    <t>NAME OF SCHOOL:</t>
  </si>
  <si>
    <t>SALARY ARREAR SOFTWARE</t>
  </si>
  <si>
    <t>www.teachersraj.com</t>
  </si>
  <si>
    <t>10/2025</t>
  </si>
  <si>
    <t>11/2025</t>
  </si>
  <si>
    <t>12/2025</t>
  </si>
  <si>
    <t>01/2026</t>
  </si>
  <si>
    <t>02/2026</t>
  </si>
  <si>
    <t>Government Senior Secondary School Nuwan(Bhadra)</t>
  </si>
  <si>
    <t>RAHUL BENIWAL</t>
  </si>
  <si>
    <t>06.10.2025</t>
  </si>
  <si>
    <t>03/2026</t>
  </si>
  <si>
    <t>04/2026</t>
  </si>
  <si>
    <t>05/2026</t>
  </si>
  <si>
    <t>06/2026</t>
  </si>
  <si>
    <t>07/2026</t>
  </si>
  <si>
    <t>BASIC</t>
  </si>
  <si>
    <t>GPF(2004)</t>
  </si>
  <si>
    <t>RGHS</t>
  </si>
  <si>
    <t>NET PAY</t>
  </si>
  <si>
    <t>TV NO./DATE</t>
  </si>
  <si>
    <t>Sr. No.</t>
  </si>
  <si>
    <t>1642166/01.08.26</t>
  </si>
  <si>
    <t>1238007/01.07.26</t>
  </si>
  <si>
    <t>813741/01.06.26</t>
  </si>
  <si>
    <t>406441/01.05.26</t>
  </si>
  <si>
    <t>64989/03.04.26</t>
  </si>
  <si>
    <t>4812840/02.03.26</t>
  </si>
  <si>
    <t>4405592/02.02.26</t>
  </si>
  <si>
    <t>3983121/01.01.26</t>
  </si>
  <si>
    <t>3572234/01.12.26</t>
  </si>
  <si>
    <t>3153518/03.11.25</t>
  </si>
  <si>
    <t>uksV&amp; ekg vkWDVwcj 2025 ls ekg tqykbZ 2026 rd dh ,jh;j jkf'k uxn Hkqxrku dh Lohd`fr iznku dh tkrh gSaA</t>
  </si>
  <si>
    <t>31.07.2026</t>
  </si>
  <si>
    <r>
      <t>PTI</t>
    </r>
    <r>
      <rPr>
        <sz val="12"/>
        <color theme="1"/>
        <rFont val="Calibri"/>
        <family val="2"/>
        <scheme val="minor"/>
      </rPr>
      <t>(शारीरिक शिक्षक)</t>
    </r>
  </si>
  <si>
    <t>Deduction</t>
  </si>
  <si>
    <t>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</si>
</sst>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rgb="FFFFFF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22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9"/>
      <name val="Arial"/>
      <family val="2"/>
    </font>
    <font>
      <b/>
      <sz val="9"/>
      <name val="Times New Roman"/>
      <family val="1"/>
    </font>
    <font>
      <sz val="9"/>
      <name val="Arial"/>
      <family val="2"/>
    </font>
    <font>
      <b/>
      <sz val="10"/>
      <name val="Times New Roman"/>
      <family val="1"/>
    </font>
    <font>
      <b/>
      <sz val="10"/>
      <name val="Arial"/>
      <family val="2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DevLys 010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0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8" fillId="0" borderId="6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16" fontId="14" fillId="2" borderId="7" xfId="0" applyNumberFormat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8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1" fillId="3" borderId="7" xfId="2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eachersraj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workbookViewId="0">
      <selection activeCell="H7" sqref="H7"/>
    </sheetView>
  </sheetViews>
  <sheetFormatPr defaultRowHeight="15" x14ac:dyDescent="0.25"/>
  <cols>
    <col min="4" max="4" width="11.28515625" customWidth="1"/>
    <col min="6" max="6" width="11.28515625" customWidth="1"/>
    <col min="9" max="9" width="14.7109375" customWidth="1"/>
    <col min="11" max="11" width="13.7109375" customWidth="1"/>
  </cols>
  <sheetData>
    <row r="1" spans="1:11" ht="28.5" x14ac:dyDescent="0.45">
      <c r="A1" s="43" t="s">
        <v>22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ht="23.25" x14ac:dyDescent="0.35">
      <c r="A2" s="45" t="s">
        <v>13</v>
      </c>
      <c r="B2" s="45"/>
      <c r="C2" s="45"/>
      <c r="D2" s="46" t="s">
        <v>29</v>
      </c>
      <c r="E2" s="46"/>
      <c r="F2" s="46"/>
      <c r="G2" s="46"/>
      <c r="H2" s="46"/>
      <c r="I2" s="46"/>
      <c r="J2" s="46"/>
      <c r="K2" s="46"/>
    </row>
    <row r="3" spans="1:11" ht="23.25" x14ac:dyDescent="0.35">
      <c r="A3" s="44" t="s">
        <v>16</v>
      </c>
      <c r="B3" s="44"/>
      <c r="C3" s="44"/>
      <c r="D3" s="47" t="s">
        <v>30</v>
      </c>
      <c r="E3" s="47"/>
      <c r="F3" s="44" t="s">
        <v>17</v>
      </c>
      <c r="G3" s="44"/>
      <c r="H3" s="44"/>
      <c r="I3" s="6" t="s">
        <v>31</v>
      </c>
      <c r="J3" s="7" t="s">
        <v>14</v>
      </c>
      <c r="K3" s="6" t="s">
        <v>54</v>
      </c>
    </row>
    <row r="4" spans="1:11" ht="28.5" x14ac:dyDescent="0.35">
      <c r="A4" s="44" t="s">
        <v>15</v>
      </c>
      <c r="B4" s="44"/>
      <c r="C4" s="44"/>
      <c r="D4" s="40" t="s">
        <v>55</v>
      </c>
      <c r="E4" s="41"/>
      <c r="F4" s="42"/>
      <c r="G4" s="48" t="s">
        <v>23</v>
      </c>
      <c r="H4" s="48"/>
      <c r="I4" s="48"/>
      <c r="J4" s="48"/>
      <c r="K4" s="48"/>
    </row>
  </sheetData>
  <mergeCells count="9">
    <mergeCell ref="D4:F4"/>
    <mergeCell ref="A1:K1"/>
    <mergeCell ref="A3:C3"/>
    <mergeCell ref="A2:C2"/>
    <mergeCell ref="F3:H3"/>
    <mergeCell ref="D2:K2"/>
    <mergeCell ref="D3:E3"/>
    <mergeCell ref="A4:C4"/>
    <mergeCell ref="G4:K4"/>
  </mergeCells>
  <hyperlinks>
    <hyperlink ref="G4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2"/>
  <sheetViews>
    <sheetView tabSelected="1" workbookViewId="0">
      <selection activeCell="Y20" sqref="Y20"/>
    </sheetView>
  </sheetViews>
  <sheetFormatPr defaultColWidth="9.140625" defaultRowHeight="19.5" customHeight="1" x14ac:dyDescent="0.25"/>
  <cols>
    <col min="1" max="1" width="6" style="1" customWidth="1"/>
    <col min="2" max="2" width="8.140625" style="1" customWidth="1"/>
    <col min="3" max="4" width="7" style="1" bestFit="1" customWidth="1"/>
    <col min="5" max="5" width="6.5703125" style="1" customWidth="1"/>
    <col min="6" max="7" width="7" style="1" bestFit="1" customWidth="1"/>
    <col min="8" max="8" width="5.7109375" style="1" customWidth="1"/>
    <col min="9" max="9" width="5.85546875" style="1" customWidth="1"/>
    <col min="10" max="12" width="7" style="1" bestFit="1" customWidth="1"/>
    <col min="13" max="13" width="6.5703125" style="1" customWidth="1"/>
    <col min="14" max="14" width="7" style="1" bestFit="1" customWidth="1"/>
    <col min="15" max="18" width="6.5703125" style="1" customWidth="1"/>
    <col min="19" max="19" width="6.28515625" style="1" customWidth="1"/>
    <col min="20" max="22" width="6.5703125" style="1" customWidth="1"/>
    <col min="23" max="23" width="6" style="1" customWidth="1"/>
    <col min="24" max="24" width="6.28515625" style="1" customWidth="1"/>
    <col min="25" max="25" width="6.5703125" style="1" customWidth="1"/>
    <col min="26" max="26" width="7.85546875" style="1" bestFit="1" customWidth="1"/>
    <col min="27" max="27" width="13.140625" style="1" customWidth="1"/>
    <col min="28" max="16384" width="9.140625" style="1"/>
  </cols>
  <sheetData>
    <row r="1" spans="1:27" ht="26.25" customHeight="1" x14ac:dyDescent="0.25">
      <c r="A1" s="2"/>
      <c r="B1" s="3"/>
      <c r="C1" s="35" t="s">
        <v>21</v>
      </c>
      <c r="D1" s="35"/>
      <c r="E1" s="35"/>
      <c r="F1" s="35"/>
      <c r="G1" s="35"/>
      <c r="H1" s="36" t="str">
        <f>Master!D2</f>
        <v>Government Senior Secondary School Nuwan(Bhadra)</v>
      </c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"/>
      <c r="Y1" s="3"/>
      <c r="Z1" s="3"/>
      <c r="AA1" s="4"/>
    </row>
    <row r="2" spans="1:27" ht="22.5" customHeight="1" x14ac:dyDescent="0.25">
      <c r="A2" s="37" t="s">
        <v>20</v>
      </c>
      <c r="B2" s="38"/>
      <c r="C2" s="38"/>
      <c r="D2" s="38"/>
      <c r="E2" s="39" t="str">
        <f>Master!D3</f>
        <v>RAHUL BENIWAL</v>
      </c>
      <c r="F2" s="39"/>
      <c r="G2" s="39"/>
      <c r="H2" s="39"/>
      <c r="I2" s="39"/>
      <c r="J2" s="38" t="s">
        <v>19</v>
      </c>
      <c r="K2" s="38"/>
      <c r="L2" s="38"/>
      <c r="M2" s="20" t="str">
        <f>Master!I3</f>
        <v>06.10.2025</v>
      </c>
      <c r="N2" s="20"/>
      <c r="O2" s="20"/>
      <c r="P2" s="5" t="s">
        <v>14</v>
      </c>
      <c r="Q2" s="20" t="str">
        <f>Master!K3</f>
        <v>31.07.2026</v>
      </c>
      <c r="R2" s="20"/>
      <c r="S2" s="20"/>
      <c r="T2" s="20"/>
      <c r="U2" s="20" t="s">
        <v>18</v>
      </c>
      <c r="V2" s="20"/>
      <c r="W2" s="20"/>
      <c r="X2" s="20" t="str">
        <f>Master!D4</f>
        <v>PTI(शारीरिक शिक्षक)</v>
      </c>
      <c r="Y2" s="20"/>
      <c r="Z2" s="20"/>
      <c r="AA2" s="21"/>
    </row>
    <row r="3" spans="1:27" ht="19.5" customHeight="1" x14ac:dyDescent="0.25">
      <c r="A3" s="32" t="s">
        <v>42</v>
      </c>
      <c r="B3" s="33" t="s">
        <v>0</v>
      </c>
      <c r="C3" s="34" t="s">
        <v>1</v>
      </c>
      <c r="D3" s="34"/>
      <c r="E3" s="34"/>
      <c r="F3" s="34"/>
      <c r="G3" s="34" t="s">
        <v>2</v>
      </c>
      <c r="H3" s="34"/>
      <c r="I3" s="34"/>
      <c r="J3" s="34"/>
      <c r="K3" s="34" t="s">
        <v>57</v>
      </c>
      <c r="L3" s="34"/>
      <c r="M3" s="34"/>
      <c r="N3" s="34"/>
      <c r="O3" s="28" t="s">
        <v>56</v>
      </c>
      <c r="P3" s="20"/>
      <c r="Q3" s="20"/>
      <c r="R3" s="20"/>
      <c r="S3" s="20"/>
      <c r="T3" s="20"/>
      <c r="U3" s="20"/>
      <c r="V3" s="20"/>
      <c r="W3" s="20"/>
      <c r="X3" s="21"/>
      <c r="Y3" s="27" t="s">
        <v>5</v>
      </c>
      <c r="Z3" s="27" t="s">
        <v>40</v>
      </c>
      <c r="AA3" s="27" t="s">
        <v>41</v>
      </c>
    </row>
    <row r="4" spans="1:27" ht="19.5" customHeight="1" x14ac:dyDescent="0.25">
      <c r="A4" s="32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22" t="s">
        <v>38</v>
      </c>
      <c r="P4" s="23"/>
      <c r="Q4" s="24"/>
      <c r="R4" s="23" t="s">
        <v>3</v>
      </c>
      <c r="S4" s="23"/>
      <c r="T4" s="24"/>
      <c r="U4" s="22" t="s">
        <v>39</v>
      </c>
      <c r="V4" s="23"/>
      <c r="W4" s="24"/>
      <c r="X4" s="25" t="s">
        <v>4</v>
      </c>
      <c r="Y4" s="27"/>
      <c r="Z4" s="27"/>
      <c r="AA4" s="27"/>
    </row>
    <row r="5" spans="1:27" ht="19.5" customHeight="1" x14ac:dyDescent="0.25">
      <c r="A5" s="32"/>
      <c r="B5" s="33"/>
      <c r="C5" s="8" t="s">
        <v>37</v>
      </c>
      <c r="D5" s="9" t="s">
        <v>6</v>
      </c>
      <c r="E5" s="9" t="s">
        <v>7</v>
      </c>
      <c r="F5" s="9" t="s">
        <v>8</v>
      </c>
      <c r="G5" s="9" t="s">
        <v>37</v>
      </c>
      <c r="H5" s="9" t="s">
        <v>6</v>
      </c>
      <c r="I5" s="9" t="s">
        <v>7</v>
      </c>
      <c r="J5" s="9" t="s">
        <v>8</v>
      </c>
      <c r="K5" s="9" t="s">
        <v>37</v>
      </c>
      <c r="L5" s="9" t="s">
        <v>6</v>
      </c>
      <c r="M5" s="9" t="s">
        <v>7</v>
      </c>
      <c r="N5" s="9" t="s">
        <v>8</v>
      </c>
      <c r="O5" s="10" t="s">
        <v>9</v>
      </c>
      <c r="P5" s="10" t="s">
        <v>10</v>
      </c>
      <c r="Q5" s="10" t="s">
        <v>11</v>
      </c>
      <c r="R5" s="10" t="s">
        <v>9</v>
      </c>
      <c r="S5" s="10" t="s">
        <v>10</v>
      </c>
      <c r="T5" s="10" t="s">
        <v>11</v>
      </c>
      <c r="U5" s="10" t="s">
        <v>9</v>
      </c>
      <c r="V5" s="10" t="s">
        <v>10</v>
      </c>
      <c r="W5" s="10" t="s">
        <v>11</v>
      </c>
      <c r="X5" s="26"/>
      <c r="Y5" s="27"/>
      <c r="Z5" s="27"/>
      <c r="AA5" s="27"/>
    </row>
    <row r="6" spans="1:27" ht="36" customHeight="1" x14ac:dyDescent="0.25">
      <c r="A6" s="18">
        <v>1</v>
      </c>
      <c r="B6" s="17" t="s">
        <v>24</v>
      </c>
      <c r="C6" s="13">
        <v>28340</v>
      </c>
      <c r="D6" s="13">
        <f>ROUND(C6*58/100,0)</f>
        <v>16437</v>
      </c>
      <c r="E6" s="13">
        <f>ROUND(C6*10/100,0)</f>
        <v>2834</v>
      </c>
      <c r="F6" s="13">
        <f t="shared" ref="F6:F19" si="0">C6+D6+E6</f>
        <v>47611</v>
      </c>
      <c r="G6" s="13">
        <v>19113</v>
      </c>
      <c r="H6" s="13">
        <v>0</v>
      </c>
      <c r="I6" s="13">
        <v>0</v>
      </c>
      <c r="J6" s="13">
        <f t="shared" ref="J6:J19" si="1">G6+H6+I6</f>
        <v>19113</v>
      </c>
      <c r="K6" s="13">
        <f t="shared" ref="K6:M19" si="2">C6-G6</f>
        <v>9227</v>
      </c>
      <c r="L6" s="13">
        <f t="shared" si="2"/>
        <v>16437</v>
      </c>
      <c r="M6" s="13">
        <f t="shared" si="2"/>
        <v>2834</v>
      </c>
      <c r="N6" s="13">
        <f t="shared" ref="N6" si="3">SUM(K6:M6)</f>
        <v>28498</v>
      </c>
      <c r="O6" s="14">
        <v>2100</v>
      </c>
      <c r="P6" s="14">
        <v>1100</v>
      </c>
      <c r="Q6" s="14">
        <f>SUM(O6-P6)</f>
        <v>1000</v>
      </c>
      <c r="R6" s="14">
        <v>0</v>
      </c>
      <c r="S6" s="14">
        <v>0</v>
      </c>
      <c r="T6" s="14">
        <f>SUM(R6-S6)</f>
        <v>0</v>
      </c>
      <c r="U6" s="14">
        <v>658</v>
      </c>
      <c r="V6" s="14">
        <v>658</v>
      </c>
      <c r="W6" s="14">
        <f>SUM(U6-V6)</f>
        <v>0</v>
      </c>
      <c r="X6" s="15">
        <v>500</v>
      </c>
      <c r="Y6" s="15">
        <f>SUM(Q6+T6+W6+X6)</f>
        <v>1500</v>
      </c>
      <c r="Z6" s="16">
        <f>SUM(N6-Y6)</f>
        <v>26998</v>
      </c>
      <c r="AA6" s="19" t="s">
        <v>52</v>
      </c>
    </row>
    <row r="7" spans="1:27" ht="36" customHeight="1" x14ac:dyDescent="0.25">
      <c r="A7" s="18">
        <v>2</v>
      </c>
      <c r="B7" s="17" t="s">
        <v>25</v>
      </c>
      <c r="C7" s="13">
        <v>33800</v>
      </c>
      <c r="D7" s="13">
        <f t="shared" ref="D7:D8" si="4">ROUND(C7*58/100,0)</f>
        <v>19604</v>
      </c>
      <c r="E7" s="13">
        <f t="shared" ref="E7:E15" si="5">ROUND(C7*10/100,0)</f>
        <v>3380</v>
      </c>
      <c r="F7" s="13">
        <f t="shared" si="0"/>
        <v>56784</v>
      </c>
      <c r="G7" s="13">
        <v>23700</v>
      </c>
      <c r="H7" s="13">
        <v>0</v>
      </c>
      <c r="I7" s="13">
        <v>0</v>
      </c>
      <c r="J7" s="13">
        <f t="shared" si="1"/>
        <v>23700</v>
      </c>
      <c r="K7" s="13">
        <f t="shared" ref="K7:K15" si="6">C7-G7</f>
        <v>10100</v>
      </c>
      <c r="L7" s="13">
        <f t="shared" ref="L7:L15" si="7">D7-H7</f>
        <v>19604</v>
      </c>
      <c r="M7" s="13">
        <f t="shared" ref="M7:M15" si="8">E7-I7</f>
        <v>3380</v>
      </c>
      <c r="N7" s="13">
        <f t="shared" ref="N7:N15" si="9">SUM(K7:M7)</f>
        <v>33084</v>
      </c>
      <c r="O7" s="14">
        <v>2100</v>
      </c>
      <c r="P7" s="14">
        <v>1100</v>
      </c>
      <c r="Q7" s="14">
        <f t="shared" ref="Q7:Q15" si="10">SUM(O7-P7)</f>
        <v>1000</v>
      </c>
      <c r="R7" s="14">
        <v>0</v>
      </c>
      <c r="S7" s="14">
        <v>0</v>
      </c>
      <c r="T7" s="14">
        <f t="shared" ref="T7:T19" si="11">SUM(R7-S7)</f>
        <v>0</v>
      </c>
      <c r="U7" s="14">
        <v>658</v>
      </c>
      <c r="V7" s="14">
        <v>658</v>
      </c>
      <c r="W7" s="14">
        <f t="shared" ref="W7:W15" si="12">SUM(U7-V7)</f>
        <v>0</v>
      </c>
      <c r="X7" s="15">
        <v>500</v>
      </c>
      <c r="Y7" s="15">
        <f t="shared" ref="Y7:Y15" si="13">SUM(Q7+T7+W7+X7)</f>
        <v>1500</v>
      </c>
      <c r="Z7" s="16">
        <f t="shared" ref="Z7:Z19" si="14">SUM(N7-Y7)</f>
        <v>31584</v>
      </c>
      <c r="AA7" s="19" t="s">
        <v>51</v>
      </c>
    </row>
    <row r="8" spans="1:27" ht="36" customHeight="1" x14ac:dyDescent="0.25">
      <c r="A8" s="18">
        <v>3</v>
      </c>
      <c r="B8" s="17" t="s">
        <v>26</v>
      </c>
      <c r="C8" s="13">
        <v>33800</v>
      </c>
      <c r="D8" s="13">
        <f t="shared" si="4"/>
        <v>19604</v>
      </c>
      <c r="E8" s="13">
        <f t="shared" si="5"/>
        <v>3380</v>
      </c>
      <c r="F8" s="13">
        <f t="shared" si="0"/>
        <v>56784</v>
      </c>
      <c r="G8" s="13">
        <v>23700</v>
      </c>
      <c r="H8" s="13">
        <v>0</v>
      </c>
      <c r="I8" s="13">
        <v>0</v>
      </c>
      <c r="J8" s="13">
        <f t="shared" si="1"/>
        <v>23700</v>
      </c>
      <c r="K8" s="13">
        <f t="shared" si="6"/>
        <v>10100</v>
      </c>
      <c r="L8" s="13">
        <f t="shared" si="7"/>
        <v>19604</v>
      </c>
      <c r="M8" s="13">
        <f t="shared" si="8"/>
        <v>3380</v>
      </c>
      <c r="N8" s="13">
        <f t="shared" si="9"/>
        <v>33084</v>
      </c>
      <c r="O8" s="14">
        <v>2100</v>
      </c>
      <c r="P8" s="14">
        <v>1100</v>
      </c>
      <c r="Q8" s="14">
        <f t="shared" si="10"/>
        <v>1000</v>
      </c>
      <c r="R8" s="14">
        <v>0</v>
      </c>
      <c r="S8" s="14">
        <v>0</v>
      </c>
      <c r="T8" s="14">
        <f t="shared" si="11"/>
        <v>0</v>
      </c>
      <c r="U8" s="14">
        <v>658</v>
      </c>
      <c r="V8" s="14">
        <v>658</v>
      </c>
      <c r="W8" s="14">
        <f t="shared" si="12"/>
        <v>0</v>
      </c>
      <c r="X8" s="15">
        <v>500</v>
      </c>
      <c r="Y8" s="15">
        <f t="shared" si="13"/>
        <v>1500</v>
      </c>
      <c r="Z8" s="16">
        <f t="shared" si="14"/>
        <v>31584</v>
      </c>
      <c r="AA8" s="19" t="s">
        <v>50</v>
      </c>
    </row>
    <row r="9" spans="1:27" ht="36" customHeight="1" x14ac:dyDescent="0.25">
      <c r="A9" s="18">
        <v>5</v>
      </c>
      <c r="B9" s="17" t="s">
        <v>27</v>
      </c>
      <c r="C9" s="13">
        <v>34800</v>
      </c>
      <c r="D9" s="13">
        <f>ROUND(C9*60/100,0)</f>
        <v>20880</v>
      </c>
      <c r="E9" s="13">
        <f t="shared" si="5"/>
        <v>3480</v>
      </c>
      <c r="F9" s="13">
        <f t="shared" si="0"/>
        <v>59160</v>
      </c>
      <c r="G9" s="13">
        <v>23700</v>
      </c>
      <c r="H9" s="13">
        <v>0</v>
      </c>
      <c r="I9" s="13">
        <v>0</v>
      </c>
      <c r="J9" s="13">
        <f t="shared" si="1"/>
        <v>23700</v>
      </c>
      <c r="K9" s="13">
        <f t="shared" si="6"/>
        <v>11100</v>
      </c>
      <c r="L9" s="13">
        <f t="shared" si="7"/>
        <v>20880</v>
      </c>
      <c r="M9" s="13">
        <f t="shared" si="8"/>
        <v>3480</v>
      </c>
      <c r="N9" s="13">
        <f t="shared" si="9"/>
        <v>35460</v>
      </c>
      <c r="O9" s="14">
        <v>2796</v>
      </c>
      <c r="P9" s="14">
        <v>1100</v>
      </c>
      <c r="Q9" s="14">
        <f t="shared" si="10"/>
        <v>1696</v>
      </c>
      <c r="R9" s="14">
        <v>0</v>
      </c>
      <c r="S9" s="14">
        <v>0</v>
      </c>
      <c r="T9" s="14">
        <f t="shared" si="11"/>
        <v>0</v>
      </c>
      <c r="U9" s="14">
        <v>658</v>
      </c>
      <c r="V9" s="14">
        <v>658</v>
      </c>
      <c r="W9" s="14">
        <f t="shared" si="12"/>
        <v>0</v>
      </c>
      <c r="X9" s="15">
        <v>500</v>
      </c>
      <c r="Y9" s="15">
        <f t="shared" si="13"/>
        <v>2196</v>
      </c>
      <c r="Z9" s="16">
        <f t="shared" si="14"/>
        <v>33264</v>
      </c>
      <c r="AA9" s="19" t="s">
        <v>49</v>
      </c>
    </row>
    <row r="10" spans="1:27" ht="36" customHeight="1" x14ac:dyDescent="0.25">
      <c r="A10" s="18">
        <v>6</v>
      </c>
      <c r="B10" s="17" t="s">
        <v>28</v>
      </c>
      <c r="C10" s="13">
        <v>34800</v>
      </c>
      <c r="D10" s="13">
        <f t="shared" ref="D10:D15" si="15">ROUND(C10*60/100,0)</f>
        <v>20880</v>
      </c>
      <c r="E10" s="13">
        <f t="shared" si="5"/>
        <v>3480</v>
      </c>
      <c r="F10" s="13">
        <f t="shared" si="0"/>
        <v>59160</v>
      </c>
      <c r="G10" s="13">
        <v>23700</v>
      </c>
      <c r="H10" s="13">
        <v>0</v>
      </c>
      <c r="I10" s="13">
        <v>0</v>
      </c>
      <c r="J10" s="13">
        <f t="shared" si="1"/>
        <v>23700</v>
      </c>
      <c r="K10" s="13">
        <f t="shared" si="6"/>
        <v>11100</v>
      </c>
      <c r="L10" s="13">
        <f t="shared" si="7"/>
        <v>20880</v>
      </c>
      <c r="M10" s="13">
        <f t="shared" si="8"/>
        <v>3480</v>
      </c>
      <c r="N10" s="13">
        <f t="shared" si="9"/>
        <v>35460</v>
      </c>
      <c r="O10" s="14">
        <v>2796</v>
      </c>
      <c r="P10" s="14">
        <v>1100</v>
      </c>
      <c r="Q10" s="14">
        <f t="shared" si="10"/>
        <v>1696</v>
      </c>
      <c r="R10" s="14">
        <v>0</v>
      </c>
      <c r="S10" s="14">
        <v>0</v>
      </c>
      <c r="T10" s="14">
        <f t="shared" si="11"/>
        <v>0</v>
      </c>
      <c r="U10" s="14">
        <v>658</v>
      </c>
      <c r="V10" s="14">
        <v>658</v>
      </c>
      <c r="W10" s="14">
        <f t="shared" si="12"/>
        <v>0</v>
      </c>
      <c r="X10" s="15">
        <v>500</v>
      </c>
      <c r="Y10" s="15">
        <f t="shared" si="13"/>
        <v>2196</v>
      </c>
      <c r="Z10" s="16">
        <f t="shared" si="14"/>
        <v>33264</v>
      </c>
      <c r="AA10" s="19" t="s">
        <v>48</v>
      </c>
    </row>
    <row r="11" spans="1:27" ht="36" customHeight="1" x14ac:dyDescent="0.25">
      <c r="A11" s="18">
        <v>7</v>
      </c>
      <c r="B11" s="17" t="s">
        <v>32</v>
      </c>
      <c r="C11" s="13">
        <v>34800</v>
      </c>
      <c r="D11" s="13">
        <f t="shared" si="15"/>
        <v>20880</v>
      </c>
      <c r="E11" s="13">
        <f t="shared" si="5"/>
        <v>3480</v>
      </c>
      <c r="F11" s="13">
        <f t="shared" si="0"/>
        <v>59160</v>
      </c>
      <c r="G11" s="13">
        <v>23700</v>
      </c>
      <c r="H11" s="13">
        <v>0</v>
      </c>
      <c r="I11" s="13">
        <v>0</v>
      </c>
      <c r="J11" s="13">
        <f t="shared" si="1"/>
        <v>23700</v>
      </c>
      <c r="K11" s="13">
        <f t="shared" si="6"/>
        <v>11100</v>
      </c>
      <c r="L11" s="13">
        <f t="shared" si="7"/>
        <v>20880</v>
      </c>
      <c r="M11" s="13">
        <f t="shared" si="8"/>
        <v>3480</v>
      </c>
      <c r="N11" s="13">
        <f t="shared" si="9"/>
        <v>35460</v>
      </c>
      <c r="O11" s="14">
        <v>2796</v>
      </c>
      <c r="P11" s="14">
        <v>1100</v>
      </c>
      <c r="Q11" s="14">
        <f t="shared" si="10"/>
        <v>1696</v>
      </c>
      <c r="R11" s="14">
        <v>1200</v>
      </c>
      <c r="S11" s="14">
        <v>0</v>
      </c>
      <c r="T11" s="14">
        <f t="shared" si="11"/>
        <v>1200</v>
      </c>
      <c r="U11" s="14">
        <v>658</v>
      </c>
      <c r="V11" s="14">
        <v>658</v>
      </c>
      <c r="W11" s="14">
        <f t="shared" si="12"/>
        <v>0</v>
      </c>
      <c r="X11" s="15">
        <v>500</v>
      </c>
      <c r="Y11" s="15">
        <f t="shared" si="13"/>
        <v>3396</v>
      </c>
      <c r="Z11" s="16">
        <f t="shared" si="14"/>
        <v>32064</v>
      </c>
      <c r="AA11" s="19" t="s">
        <v>47</v>
      </c>
    </row>
    <row r="12" spans="1:27" ht="36" customHeight="1" x14ac:dyDescent="0.25">
      <c r="A12" s="18">
        <v>8</v>
      </c>
      <c r="B12" s="17" t="s">
        <v>33</v>
      </c>
      <c r="C12" s="13">
        <v>34800</v>
      </c>
      <c r="D12" s="13">
        <f t="shared" si="15"/>
        <v>20880</v>
      </c>
      <c r="E12" s="13">
        <f t="shared" si="5"/>
        <v>3480</v>
      </c>
      <c r="F12" s="13">
        <f t="shared" si="0"/>
        <v>59160</v>
      </c>
      <c r="G12" s="13">
        <v>23700</v>
      </c>
      <c r="H12" s="13">
        <v>0</v>
      </c>
      <c r="I12" s="13">
        <v>0</v>
      </c>
      <c r="J12" s="13">
        <f t="shared" si="1"/>
        <v>23700</v>
      </c>
      <c r="K12" s="13">
        <f t="shared" si="6"/>
        <v>11100</v>
      </c>
      <c r="L12" s="13">
        <f t="shared" si="7"/>
        <v>20880</v>
      </c>
      <c r="M12" s="13">
        <f t="shared" si="8"/>
        <v>3480</v>
      </c>
      <c r="N12" s="13">
        <f t="shared" si="9"/>
        <v>35460</v>
      </c>
      <c r="O12" s="14">
        <v>2796</v>
      </c>
      <c r="P12" s="14">
        <v>1100</v>
      </c>
      <c r="Q12" s="14">
        <f t="shared" si="10"/>
        <v>1696</v>
      </c>
      <c r="R12" s="14">
        <v>1200</v>
      </c>
      <c r="S12" s="14">
        <v>0</v>
      </c>
      <c r="T12" s="14">
        <f t="shared" si="11"/>
        <v>1200</v>
      </c>
      <c r="U12" s="14">
        <v>658</v>
      </c>
      <c r="V12" s="14">
        <v>658</v>
      </c>
      <c r="W12" s="14">
        <f t="shared" si="12"/>
        <v>0</v>
      </c>
      <c r="X12" s="15">
        <v>500</v>
      </c>
      <c r="Y12" s="15">
        <f t="shared" si="13"/>
        <v>3396</v>
      </c>
      <c r="Z12" s="16">
        <f t="shared" si="14"/>
        <v>32064</v>
      </c>
      <c r="AA12" s="19" t="s">
        <v>46</v>
      </c>
    </row>
    <row r="13" spans="1:27" ht="36" customHeight="1" x14ac:dyDescent="0.25">
      <c r="A13" s="18">
        <v>9</v>
      </c>
      <c r="B13" s="17" t="s">
        <v>34</v>
      </c>
      <c r="C13" s="13">
        <v>34800</v>
      </c>
      <c r="D13" s="13">
        <f t="shared" si="15"/>
        <v>20880</v>
      </c>
      <c r="E13" s="13">
        <f t="shared" si="5"/>
        <v>3480</v>
      </c>
      <c r="F13" s="13">
        <f t="shared" si="0"/>
        <v>59160</v>
      </c>
      <c r="G13" s="13">
        <v>23700</v>
      </c>
      <c r="H13" s="13">
        <v>0</v>
      </c>
      <c r="I13" s="13">
        <v>0</v>
      </c>
      <c r="J13" s="13">
        <f t="shared" si="1"/>
        <v>23700</v>
      </c>
      <c r="K13" s="13">
        <f t="shared" si="6"/>
        <v>11100</v>
      </c>
      <c r="L13" s="13">
        <f t="shared" si="7"/>
        <v>20880</v>
      </c>
      <c r="M13" s="13">
        <f t="shared" si="8"/>
        <v>3480</v>
      </c>
      <c r="N13" s="13">
        <f t="shared" si="9"/>
        <v>35460</v>
      </c>
      <c r="O13" s="14">
        <v>2100</v>
      </c>
      <c r="P13" s="14">
        <v>1100</v>
      </c>
      <c r="Q13" s="14">
        <f t="shared" si="10"/>
        <v>1000</v>
      </c>
      <c r="R13" s="14">
        <v>1200</v>
      </c>
      <c r="S13" s="14">
        <v>0</v>
      </c>
      <c r="T13" s="14">
        <f t="shared" si="11"/>
        <v>1200</v>
      </c>
      <c r="U13" s="14">
        <v>658</v>
      </c>
      <c r="V13" s="14">
        <v>658</v>
      </c>
      <c r="W13" s="14">
        <f t="shared" si="12"/>
        <v>0</v>
      </c>
      <c r="X13" s="15">
        <v>500</v>
      </c>
      <c r="Y13" s="15">
        <f t="shared" si="13"/>
        <v>2700</v>
      </c>
      <c r="Z13" s="16">
        <f t="shared" si="14"/>
        <v>32760</v>
      </c>
      <c r="AA13" s="19" t="s">
        <v>45</v>
      </c>
    </row>
    <row r="14" spans="1:27" ht="36" customHeight="1" x14ac:dyDescent="0.25">
      <c r="A14" s="18">
        <v>10</v>
      </c>
      <c r="B14" s="17" t="s">
        <v>35</v>
      </c>
      <c r="C14" s="13">
        <v>34800</v>
      </c>
      <c r="D14" s="13">
        <f t="shared" si="15"/>
        <v>20880</v>
      </c>
      <c r="E14" s="13">
        <f t="shared" si="5"/>
        <v>3480</v>
      </c>
      <c r="F14" s="13">
        <f t="shared" si="0"/>
        <v>59160</v>
      </c>
      <c r="G14" s="13">
        <v>23700</v>
      </c>
      <c r="H14" s="13">
        <v>0</v>
      </c>
      <c r="I14" s="13">
        <v>0</v>
      </c>
      <c r="J14" s="13">
        <f t="shared" si="1"/>
        <v>23700</v>
      </c>
      <c r="K14" s="13">
        <f t="shared" si="6"/>
        <v>11100</v>
      </c>
      <c r="L14" s="13">
        <f t="shared" si="7"/>
        <v>20880</v>
      </c>
      <c r="M14" s="13">
        <f t="shared" si="8"/>
        <v>3480</v>
      </c>
      <c r="N14" s="13">
        <f t="shared" si="9"/>
        <v>35460</v>
      </c>
      <c r="O14" s="14">
        <v>2100</v>
      </c>
      <c r="P14" s="14">
        <v>1100</v>
      </c>
      <c r="Q14" s="14">
        <f t="shared" si="10"/>
        <v>1000</v>
      </c>
      <c r="R14" s="14">
        <v>1200</v>
      </c>
      <c r="S14" s="14">
        <v>1200</v>
      </c>
      <c r="T14" s="14">
        <f t="shared" si="11"/>
        <v>0</v>
      </c>
      <c r="U14" s="14">
        <v>658</v>
      </c>
      <c r="V14" s="14">
        <v>658</v>
      </c>
      <c r="W14" s="14">
        <f t="shared" si="12"/>
        <v>0</v>
      </c>
      <c r="X14" s="15">
        <v>500</v>
      </c>
      <c r="Y14" s="15">
        <f t="shared" si="13"/>
        <v>1500</v>
      </c>
      <c r="Z14" s="16">
        <f t="shared" si="14"/>
        <v>33960</v>
      </c>
      <c r="AA14" s="19" t="s">
        <v>44</v>
      </c>
    </row>
    <row r="15" spans="1:27" ht="36" customHeight="1" x14ac:dyDescent="0.25">
      <c r="A15" s="18">
        <v>11</v>
      </c>
      <c r="B15" s="17" t="s">
        <v>36</v>
      </c>
      <c r="C15" s="13">
        <v>34800</v>
      </c>
      <c r="D15" s="13">
        <f t="shared" si="15"/>
        <v>20880</v>
      </c>
      <c r="E15" s="13">
        <f t="shared" si="5"/>
        <v>3480</v>
      </c>
      <c r="F15" s="13">
        <f t="shared" si="0"/>
        <v>59160</v>
      </c>
      <c r="G15" s="13">
        <v>23700</v>
      </c>
      <c r="H15" s="13">
        <v>0</v>
      </c>
      <c r="I15" s="13">
        <v>0</v>
      </c>
      <c r="J15" s="13">
        <f t="shared" si="1"/>
        <v>23700</v>
      </c>
      <c r="K15" s="13">
        <f t="shared" si="6"/>
        <v>11100</v>
      </c>
      <c r="L15" s="13">
        <f t="shared" si="7"/>
        <v>20880</v>
      </c>
      <c r="M15" s="13">
        <f t="shared" si="8"/>
        <v>3480</v>
      </c>
      <c r="N15" s="13">
        <f t="shared" si="9"/>
        <v>35460</v>
      </c>
      <c r="O15" s="14">
        <v>2100</v>
      </c>
      <c r="P15" s="14">
        <v>1100</v>
      </c>
      <c r="Q15" s="14">
        <f t="shared" si="10"/>
        <v>1000</v>
      </c>
      <c r="R15" s="14">
        <v>1200</v>
      </c>
      <c r="S15" s="14">
        <v>1200</v>
      </c>
      <c r="T15" s="14">
        <f t="shared" si="11"/>
        <v>0</v>
      </c>
      <c r="U15" s="14">
        <v>658</v>
      </c>
      <c r="V15" s="14">
        <v>658</v>
      </c>
      <c r="W15" s="14">
        <f t="shared" si="12"/>
        <v>0</v>
      </c>
      <c r="X15" s="15">
        <v>500</v>
      </c>
      <c r="Y15" s="15">
        <f t="shared" si="13"/>
        <v>1500</v>
      </c>
      <c r="Z15" s="16">
        <f t="shared" si="14"/>
        <v>33960</v>
      </c>
      <c r="AA15" s="19" t="s">
        <v>43</v>
      </c>
    </row>
    <row r="16" spans="1:27" ht="36" hidden="1" customHeight="1" x14ac:dyDescent="0.25">
      <c r="A16" s="18">
        <v>13</v>
      </c>
      <c r="B16" s="17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4"/>
      <c r="P16" s="14"/>
      <c r="Q16" s="14"/>
      <c r="R16" s="14"/>
      <c r="S16" s="14"/>
      <c r="T16" s="14">
        <f t="shared" si="11"/>
        <v>0</v>
      </c>
      <c r="U16" s="14"/>
      <c r="V16" s="14"/>
      <c r="W16" s="14"/>
      <c r="X16" s="15"/>
      <c r="Y16" s="15"/>
      <c r="Z16" s="16">
        <f t="shared" si="14"/>
        <v>0</v>
      </c>
      <c r="AA16" s="11"/>
    </row>
    <row r="17" spans="1:27" ht="36" hidden="1" customHeight="1" x14ac:dyDescent="0.25">
      <c r="A17" s="18">
        <v>14</v>
      </c>
      <c r="B17" s="17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4"/>
      <c r="P17" s="14"/>
      <c r="Q17" s="14"/>
      <c r="R17" s="14"/>
      <c r="S17" s="14"/>
      <c r="T17" s="14">
        <f t="shared" si="11"/>
        <v>0</v>
      </c>
      <c r="U17" s="14"/>
      <c r="V17" s="14"/>
      <c r="W17" s="14"/>
      <c r="X17" s="15"/>
      <c r="Y17" s="15"/>
      <c r="Z17" s="16">
        <f t="shared" si="14"/>
        <v>0</v>
      </c>
      <c r="AA17" s="11"/>
    </row>
    <row r="18" spans="1:27" ht="36" hidden="1" customHeight="1" x14ac:dyDescent="0.25">
      <c r="A18" s="18">
        <v>15</v>
      </c>
      <c r="B18" s="17"/>
      <c r="C18" s="13"/>
      <c r="D18" s="13"/>
      <c r="E18" s="13"/>
      <c r="F18" s="13">
        <f t="shared" si="0"/>
        <v>0</v>
      </c>
      <c r="G18" s="13"/>
      <c r="H18" s="13"/>
      <c r="I18" s="13"/>
      <c r="J18" s="13">
        <f t="shared" si="1"/>
        <v>0</v>
      </c>
      <c r="K18" s="13">
        <f t="shared" si="2"/>
        <v>0</v>
      </c>
      <c r="L18" s="13">
        <f t="shared" si="2"/>
        <v>0</v>
      </c>
      <c r="M18" s="13">
        <f t="shared" si="2"/>
        <v>0</v>
      </c>
      <c r="N18" s="13">
        <f t="shared" ref="N18:N19" si="16">SUM(K18:M18)</f>
        <v>0</v>
      </c>
      <c r="O18" s="14"/>
      <c r="P18" s="14"/>
      <c r="Q18" s="14">
        <f t="shared" ref="Q18:Q19" si="17">SUM(O18-P18)</f>
        <v>0</v>
      </c>
      <c r="R18" s="14"/>
      <c r="S18" s="14"/>
      <c r="T18" s="14">
        <f t="shared" si="11"/>
        <v>0</v>
      </c>
      <c r="U18" s="14"/>
      <c r="V18" s="14"/>
      <c r="W18" s="14">
        <f t="shared" ref="W18:W19" si="18">SUM(U18-V18)</f>
        <v>0</v>
      </c>
      <c r="X18" s="15"/>
      <c r="Y18" s="15">
        <f t="shared" ref="Y18:Y19" si="19">SUM(Q18+T18+W18)</f>
        <v>0</v>
      </c>
      <c r="Z18" s="16">
        <f t="shared" si="14"/>
        <v>0</v>
      </c>
      <c r="AA18" s="16"/>
    </row>
    <row r="19" spans="1:27" ht="36" hidden="1" customHeight="1" x14ac:dyDescent="0.25">
      <c r="A19" s="18">
        <v>16</v>
      </c>
      <c r="B19" s="17"/>
      <c r="C19" s="13"/>
      <c r="D19" s="13"/>
      <c r="E19" s="13"/>
      <c r="F19" s="13">
        <f t="shared" si="0"/>
        <v>0</v>
      </c>
      <c r="G19" s="13"/>
      <c r="H19" s="13"/>
      <c r="I19" s="13"/>
      <c r="J19" s="13">
        <f t="shared" si="1"/>
        <v>0</v>
      </c>
      <c r="K19" s="13">
        <f t="shared" si="2"/>
        <v>0</v>
      </c>
      <c r="L19" s="13">
        <f t="shared" si="2"/>
        <v>0</v>
      </c>
      <c r="M19" s="13">
        <f t="shared" si="2"/>
        <v>0</v>
      </c>
      <c r="N19" s="13">
        <f t="shared" si="16"/>
        <v>0</v>
      </c>
      <c r="O19" s="14"/>
      <c r="P19" s="14"/>
      <c r="Q19" s="14">
        <f t="shared" si="17"/>
        <v>0</v>
      </c>
      <c r="R19" s="14"/>
      <c r="S19" s="14"/>
      <c r="T19" s="14">
        <f t="shared" si="11"/>
        <v>0</v>
      </c>
      <c r="U19" s="14"/>
      <c r="V19" s="14"/>
      <c r="W19" s="14">
        <f t="shared" si="18"/>
        <v>0</v>
      </c>
      <c r="X19" s="15"/>
      <c r="Y19" s="15">
        <f t="shared" si="19"/>
        <v>0</v>
      </c>
      <c r="Z19" s="16">
        <f t="shared" si="14"/>
        <v>0</v>
      </c>
      <c r="AA19" s="16"/>
    </row>
    <row r="20" spans="1:27" ht="36" customHeight="1" x14ac:dyDescent="0.25">
      <c r="A20" s="29" t="s">
        <v>12</v>
      </c>
      <c r="B20" s="30"/>
      <c r="C20" s="13">
        <f t="shared" ref="C20:Z20" si="20">SUM(C6:C15)</f>
        <v>339540</v>
      </c>
      <c r="D20" s="13">
        <f t="shared" si="20"/>
        <v>201805</v>
      </c>
      <c r="E20" s="13">
        <f t="shared" si="20"/>
        <v>33954</v>
      </c>
      <c r="F20" s="13">
        <f t="shared" si="20"/>
        <v>575299</v>
      </c>
      <c r="G20" s="13">
        <f t="shared" si="20"/>
        <v>232413</v>
      </c>
      <c r="H20" s="13">
        <f t="shared" si="20"/>
        <v>0</v>
      </c>
      <c r="I20" s="13">
        <f t="shared" si="20"/>
        <v>0</v>
      </c>
      <c r="J20" s="13">
        <f t="shared" si="20"/>
        <v>232413</v>
      </c>
      <c r="K20" s="13">
        <f t="shared" si="20"/>
        <v>107127</v>
      </c>
      <c r="L20" s="13">
        <f t="shared" si="20"/>
        <v>201805</v>
      </c>
      <c r="M20" s="13">
        <f t="shared" si="20"/>
        <v>33954</v>
      </c>
      <c r="N20" s="13">
        <f t="shared" si="20"/>
        <v>342886</v>
      </c>
      <c r="O20" s="13">
        <f t="shared" si="20"/>
        <v>23784</v>
      </c>
      <c r="P20" s="13">
        <f t="shared" si="20"/>
        <v>11000</v>
      </c>
      <c r="Q20" s="13">
        <f t="shared" si="20"/>
        <v>12784</v>
      </c>
      <c r="R20" s="13">
        <f t="shared" si="20"/>
        <v>6000</v>
      </c>
      <c r="S20" s="13">
        <f t="shared" si="20"/>
        <v>2400</v>
      </c>
      <c r="T20" s="13">
        <f t="shared" si="20"/>
        <v>3600</v>
      </c>
      <c r="U20" s="13">
        <f t="shared" si="20"/>
        <v>6580</v>
      </c>
      <c r="V20" s="13">
        <f t="shared" si="20"/>
        <v>6580</v>
      </c>
      <c r="W20" s="13">
        <f t="shared" si="20"/>
        <v>0</v>
      </c>
      <c r="X20" s="13">
        <f t="shared" si="20"/>
        <v>5000</v>
      </c>
      <c r="Y20" s="13">
        <f t="shared" si="20"/>
        <v>21384</v>
      </c>
      <c r="Z20" s="13">
        <f t="shared" si="20"/>
        <v>321502</v>
      </c>
      <c r="AA20" s="12"/>
    </row>
    <row r="22" spans="1:27" ht="29.25" customHeight="1" x14ac:dyDescent="0.25">
      <c r="B22" s="31" t="s">
        <v>53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</sheetData>
  <mergeCells count="24">
    <mergeCell ref="C1:G1"/>
    <mergeCell ref="H1:W1"/>
    <mergeCell ref="A2:D2"/>
    <mergeCell ref="E2:I2"/>
    <mergeCell ref="J2:L2"/>
    <mergeCell ref="M2:O2"/>
    <mergeCell ref="Q2:T2"/>
    <mergeCell ref="U2:W2"/>
    <mergeCell ref="A20:B20"/>
    <mergeCell ref="B22:R22"/>
    <mergeCell ref="A3:A5"/>
    <mergeCell ref="B3:B5"/>
    <mergeCell ref="C3:F4"/>
    <mergeCell ref="G3:J4"/>
    <mergeCell ref="K3:N4"/>
    <mergeCell ref="X2:AA2"/>
    <mergeCell ref="O4:Q4"/>
    <mergeCell ref="R4:T4"/>
    <mergeCell ref="U4:W4"/>
    <mergeCell ref="X4:X5"/>
    <mergeCell ref="Y3:Y5"/>
    <mergeCell ref="Z3:Z5"/>
    <mergeCell ref="AA3:AA5"/>
    <mergeCell ref="O3:X3"/>
  </mergeCells>
  <phoneticPr fontId="12" type="noConversion"/>
  <printOptions horizontalCentered="1"/>
  <pageMargins left="0.25" right="0.2" top="0.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</vt:lpstr>
      <vt:lpstr>Arrear Sheet Unlock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2026-09-03T03:47:04Z</dcterms:modified>
</cp:coreProperties>
</file>